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anexa nr.1-2 (corelare iunie)" sheetId="10" r:id="rId1"/>
  </sheets>
  <calcPr calcId="162913"/>
</workbook>
</file>

<file path=xl/calcChain.xml><?xml version="1.0" encoding="utf-8"?>
<calcChain xmlns="http://schemas.openxmlformats.org/spreadsheetml/2006/main">
  <c r="D137" i="10" l="1"/>
  <c r="D156" i="10"/>
  <c r="D148" i="10"/>
  <c r="D141" i="10"/>
  <c r="D140" i="10"/>
  <c r="D153" i="10"/>
  <c r="D158" i="10"/>
  <c r="D142" i="10"/>
  <c r="D147" i="10"/>
  <c r="D155" i="10"/>
  <c r="D150" i="10"/>
  <c r="D151" i="10"/>
  <c r="D157" i="10"/>
  <c r="D144" i="10"/>
  <c r="D149" i="10"/>
  <c r="D152" i="10"/>
  <c r="D146" i="10"/>
  <c r="D143" i="10"/>
  <c r="D154" i="10"/>
  <c r="D139" i="10"/>
  <c r="D138" i="10"/>
  <c r="D145" i="10"/>
  <c r="D165" i="10"/>
  <c r="D164" i="10"/>
  <c r="D163" i="10"/>
  <c r="D161" i="10"/>
  <c r="D186" i="10"/>
  <c r="D185" i="10"/>
  <c r="D182" i="10"/>
  <c r="D181" i="10" s="1"/>
  <c r="D179" i="10"/>
  <c r="D171" i="10"/>
  <c r="D168" i="10"/>
  <c r="D128" i="10"/>
  <c r="D126" i="10"/>
  <c r="D123" i="10"/>
  <c r="D118" i="10"/>
  <c r="D117" i="10" s="1"/>
  <c r="D115" i="10"/>
  <c r="D112" i="10"/>
  <c r="D108" i="10"/>
  <c r="D98" i="10" s="1"/>
  <c r="D102" i="10"/>
  <c r="D99" i="10"/>
  <c r="D95" i="10"/>
  <c r="D94" i="10" s="1"/>
  <c r="D87" i="10"/>
  <c r="D85" i="10"/>
  <c r="D83" i="10"/>
  <c r="D82" i="10" s="1"/>
  <c r="D78" i="10"/>
  <c r="D76" i="10"/>
  <c r="D75" i="10"/>
  <c r="D72" i="10"/>
  <c r="D71" i="10" s="1"/>
  <c r="D69" i="10"/>
  <c r="D67" i="10"/>
  <c r="D65" i="10"/>
  <c r="D63" i="10"/>
  <c r="D61" i="10"/>
  <c r="D60" i="10"/>
  <c r="D57" i="10"/>
  <c r="D56" i="10" s="1"/>
  <c r="D28" i="10"/>
  <c r="D17" i="10"/>
  <c r="D16" i="10" s="1"/>
  <c r="D11" i="10"/>
  <c r="D8" i="10"/>
  <c r="D52" i="10" l="1"/>
  <c r="D136" i="10"/>
  <c r="D159" i="10"/>
  <c r="D7" i="10"/>
  <c r="D37" i="10" s="1"/>
  <c r="D53" i="10"/>
  <c r="D122" i="10" l="1"/>
</calcChain>
</file>

<file path=xl/sharedStrings.xml><?xml version="1.0" encoding="utf-8"?>
<sst xmlns="http://schemas.openxmlformats.org/spreadsheetml/2006/main" count="194" uniqueCount="173">
  <si>
    <t>Denumirea</t>
  </si>
  <si>
    <t>Suma, mii lei</t>
  </si>
  <si>
    <t>I.Venituri, total</t>
  </si>
  <si>
    <t>1.Venituri proprii:</t>
  </si>
  <si>
    <t>- taxa pentru apă</t>
  </si>
  <si>
    <t>-venituri de la casele de schimb valutar</t>
  </si>
  <si>
    <t>2.Defalcări de la impozite şi taxe de stat</t>
  </si>
  <si>
    <t>- impozitul pe venitul persoanelor fizice reţinut din salariu şi din alte surse de venit decît salariu</t>
  </si>
  <si>
    <t xml:space="preserve">3.Transferuri de la bugetul de stat, total </t>
  </si>
  <si>
    <t>-transferuri cu destinaţie specială total, inclusiv:</t>
  </si>
  <si>
    <t>-învăţămîntul primar, secundar,  general şi extraşcolar</t>
  </si>
  <si>
    <t>191111</t>
  </si>
  <si>
    <t>-asistenţa socială</t>
  </si>
  <si>
    <t>-şcoala sportivă</t>
  </si>
  <si>
    <t>Transferuri cu destinatie speciala pentru infrastructura drumurilor</t>
  </si>
  <si>
    <t>Transferuri cu destinaţie generală</t>
  </si>
  <si>
    <t>- rambursarea împrumuturilor recreditate între bugetul de stat şi bugetele locale de nivelul II</t>
  </si>
  <si>
    <t>II.Cheltuieli, total</t>
  </si>
  <si>
    <t>Cod funcţional</t>
  </si>
  <si>
    <t>Suma,</t>
  </si>
  <si>
    <t>mii lei</t>
  </si>
  <si>
    <t>Cheltuieli total</t>
  </si>
  <si>
    <t xml:space="preserve">I .Serviciile de stat cu destinaţie generală </t>
  </si>
  <si>
    <t>Resurse, total</t>
  </si>
  <si>
    <t>Cheltuieli, total</t>
  </si>
  <si>
    <t xml:space="preserve">1.Datoria internă a autorităților publice locale </t>
  </si>
  <si>
    <t>2.Exercitarea guvernării</t>
  </si>
  <si>
    <t xml:space="preserve">3.Serviciul de suport pentru exercitarea guvernării </t>
  </si>
  <si>
    <t>4.Politici şi managementul în domeniul bugetar fiscal</t>
  </si>
  <si>
    <t>5.Gestionarea fondului de rezervă şi de intervenţie</t>
  </si>
  <si>
    <t>II.Apărarea naţională</t>
  </si>
  <si>
    <t>1.Servicii de suport în domeniul apărării naţionale</t>
  </si>
  <si>
    <t>-Secţia administrativ militară</t>
  </si>
  <si>
    <t>III.Serviciul în domeniul economiei</t>
  </si>
  <si>
    <t>1.Politici şi management în domeniul macroeconomic şi de dezvoltare a economiei</t>
  </si>
  <si>
    <t>IV.Cultura, sport, tineret culte şi odihna</t>
  </si>
  <si>
    <t>1.Politici şi management în domeniul culturii</t>
  </si>
  <si>
    <t>3.Protejarea şi punerea în valoare a patrimoniului cultural naţional</t>
  </si>
  <si>
    <t>V. Învăţămîntul</t>
  </si>
  <si>
    <t>1.Politici și management în domeniul educației</t>
  </si>
  <si>
    <t>2.Educație timpurie</t>
  </si>
  <si>
    <t>4. Învăţămîntul gimnazial</t>
  </si>
  <si>
    <t>5.Învăţămîntul liceal</t>
  </si>
  <si>
    <t>-Mijloace formate in componenta raionala</t>
  </si>
  <si>
    <t>-Alimentatia</t>
  </si>
  <si>
    <t>6.Servicii generale în educaţie</t>
  </si>
  <si>
    <t>7. Educaţia extraşcolară şi susţinerea elevilor dotaţi</t>
  </si>
  <si>
    <t>-Centru de creaţie al copiilor</t>
  </si>
  <si>
    <t>-Olimpiade</t>
  </si>
  <si>
    <t>8. Curriculum</t>
  </si>
  <si>
    <t>-Examene</t>
  </si>
  <si>
    <t>VII.Protecţia socială</t>
  </si>
  <si>
    <t>5. Protecţia socială a unor categorii de cetăţeni</t>
  </si>
  <si>
    <t>-Sustinerea tinerilor specialisti</t>
  </si>
  <si>
    <t xml:space="preserve">Anexa nr. 1 </t>
  </si>
  <si>
    <t xml:space="preserve"> la decizia Consiliului raional Drochia</t>
  </si>
  <si>
    <t>0301</t>
  </si>
  <si>
    <t>0302</t>
  </si>
  <si>
    <t>0501</t>
  </si>
  <si>
    <t>0802</t>
  </si>
  <si>
    <t>01</t>
  </si>
  <si>
    <t>02</t>
  </si>
  <si>
    <t>04</t>
  </si>
  <si>
    <t>08</t>
  </si>
  <si>
    <t>09</t>
  </si>
  <si>
    <t>4.Venituri colectate ale instituţiilor publice</t>
  </si>
  <si>
    <t xml:space="preserve"> - Direcţia finanţe</t>
  </si>
  <si>
    <t>- resurse generale</t>
  </si>
  <si>
    <r>
      <t xml:space="preserve">6. Sursă de finanţare, </t>
    </r>
    <r>
      <rPr>
        <b/>
        <i/>
        <sz val="10"/>
        <color theme="1"/>
        <rFont val="Times New Roman"/>
        <family val="1"/>
        <charset val="204"/>
      </rPr>
      <t>inclusiv;</t>
    </r>
  </si>
  <si>
    <t>5.Donatii voluntare pentry cheltuieli curente din surse interne pentru institutiile bugetare.</t>
  </si>
  <si>
    <t>Transferuri capitale primite cu destinatie speciala intre bugetul de stat si bugetele locale de nivelul II</t>
  </si>
  <si>
    <t>07</t>
  </si>
  <si>
    <t>Dezvoltarea si modernizarea institutiilor in domeniul ocrotirii sanatatii</t>
  </si>
  <si>
    <t>-Cheltuieli capitale</t>
  </si>
  <si>
    <t>III. Ocrotirea sanatatii</t>
  </si>
  <si>
    <t>-  Resurse generale</t>
  </si>
  <si>
    <t>-  Resurse colectate de instituţiile bugetare</t>
  </si>
  <si>
    <t>- Gestionarea împrumuturilor recreditate APL(Dobinda bancara Energetic II)</t>
  </si>
  <si>
    <t>- Aparatul Preşedintelui raionului</t>
  </si>
  <si>
    <t>- Serviciul de deservire a clădirilor administrative</t>
  </si>
  <si>
    <t>- Fondul de rezervă a autorităţii administraţiei publice locale</t>
  </si>
  <si>
    <t>- Resurse colectate de instituţiile bugetare</t>
  </si>
  <si>
    <t>-          Resurse generale</t>
  </si>
  <si>
    <t>-          Resurse colectate de instituţiile bugetare</t>
  </si>
  <si>
    <t>-          Contabilitatea centralizată</t>
  </si>
  <si>
    <t>-          Măsuri sportive</t>
  </si>
  <si>
    <t>-          Şcoala sportivă</t>
  </si>
  <si>
    <t xml:space="preserve">-          Activităţi pentru tineret </t>
  </si>
  <si>
    <t>-          -Şcoala primară grădinită din s.Măcăreuca</t>
  </si>
  <si>
    <t>-  Centrul metodic</t>
  </si>
  <si>
    <t>- Serviciul de asistenţă psixo-pedagogică</t>
  </si>
  <si>
    <t>- Resurse generale</t>
  </si>
  <si>
    <t>-  Resurse colectate de instituţiile bugetare</t>
  </si>
  <si>
    <r>
      <t xml:space="preserve"> </t>
    </r>
    <r>
      <rPr>
        <i/>
        <sz val="10"/>
        <color theme="1"/>
        <rFont val="Times New Roman"/>
        <family val="1"/>
        <charset val="204"/>
      </rPr>
      <t>3.Învăţămîntul primar</t>
    </r>
  </si>
  <si>
    <t>- Colective populare Drochia</t>
  </si>
  <si>
    <r>
      <t xml:space="preserve">Cheltuieli recurente, </t>
    </r>
    <r>
      <rPr>
        <i/>
        <sz val="10"/>
        <color theme="1"/>
        <rFont val="Times New Roman"/>
        <family val="1"/>
        <charset val="204"/>
      </rPr>
      <t>inclusiv</t>
    </r>
    <r>
      <rPr>
        <sz val="10"/>
        <color theme="1"/>
        <rFont val="Times New Roman"/>
        <family val="1"/>
        <charset val="204"/>
      </rPr>
      <t>:</t>
    </r>
  </si>
  <si>
    <t xml:space="preserve">Cod </t>
  </si>
  <si>
    <t>programe</t>
  </si>
  <si>
    <t>Anexa nr.2</t>
  </si>
  <si>
    <t>la decizia Consiliului raional Drochia</t>
  </si>
  <si>
    <t>Cheltuieli de personal</t>
  </si>
  <si>
    <t>Cheltuielii capitale</t>
  </si>
  <si>
    <t>-          Direcția educatie</t>
  </si>
  <si>
    <t>-Şcoala primară s. Antoneuca</t>
  </si>
  <si>
    <t>-Şcoala primară s. Lazo</t>
  </si>
  <si>
    <t>-Şcoala primară s. Șalvirii Noi</t>
  </si>
  <si>
    <t>-Şcoala primară s. Pervomaiscoe</t>
  </si>
  <si>
    <t>-Şcoala primară grădinită s. Măcăreuca</t>
  </si>
  <si>
    <t>-Școala primară s. Șalvirii Vechi</t>
  </si>
  <si>
    <t>- IP Gimnaziul „Victor Coțofană” s. Chetrosu</t>
  </si>
  <si>
    <t>- IP Gimnaziul „V. Cantemir” s. Sofia</t>
  </si>
  <si>
    <t>- IP Gimnaziul s. Cotova</t>
  </si>
  <si>
    <t xml:space="preserve">- IP  Gimnaziul „V. Ciobanu” s. Șuri </t>
  </si>
  <si>
    <t>- IP Gimnaziul s. Țarigrad</t>
  </si>
  <si>
    <t>- IP Gimnaziul s. Hăsnășenii Mari</t>
  </si>
  <si>
    <t>- IP Gimnaziul „D. Roman” s. Drochia</t>
  </si>
  <si>
    <t>- IP Gimnaziul nr. 2 or. Drochia</t>
  </si>
  <si>
    <t xml:space="preserve">- IP Gimnaziul „N. Testemițanu” s. Ochiul Alb </t>
  </si>
  <si>
    <t>- IP Gimnaziul s. Nicoreni</t>
  </si>
  <si>
    <t>- IP Gimnaziul s. Zgurița</t>
  </si>
  <si>
    <t>- IP Gimnaziul s. Gribova</t>
  </si>
  <si>
    <t>- IP Gimnaziul s. Mîndîc</t>
  </si>
  <si>
    <t>- IP Gimnaziul s. Maramonovca</t>
  </si>
  <si>
    <t>- IP Gimnaziul s. Fîntînița</t>
  </si>
  <si>
    <t>- IP Gimnaziul „Ion Creangă” s. Țarigrad</t>
  </si>
  <si>
    <t>- IP Gimnaziul nr. 2 „D. Bunescu” s. Chetrosu</t>
  </si>
  <si>
    <t>- IP Gimnaziul s. Moara de Piatră</t>
  </si>
  <si>
    <t>- IP Gimnaziul s. Baroncea</t>
  </si>
  <si>
    <t>- IP Gimnaziul s. Pelinia</t>
  </si>
  <si>
    <t>- IP Gimnaziul „V. Bejenaru” s. Hăsnășenii Noi</t>
  </si>
  <si>
    <t>- IP Liceul „M. Eminescu” or. Drochia</t>
  </si>
  <si>
    <t>- IP Liceul rus nr. 3 or. Drochia</t>
  </si>
  <si>
    <t>- IP Liceul „B.P.Hasdeu” or. Drochia</t>
  </si>
  <si>
    <t xml:space="preserve">- IP Liceul „Ștefan cel Mare” or. Drochia </t>
  </si>
  <si>
    <t>- IP Liceul s. Pelinia</t>
  </si>
  <si>
    <t xml:space="preserve">- IP Liceul „Ion Creangă” s. Popeștii de Sus  </t>
  </si>
  <si>
    <t xml:space="preserve">- Odihna de vară a copiilor „Poienița însorită” Drochia </t>
  </si>
  <si>
    <t>- Şcoala de muzică pentru copii or. Drochia</t>
  </si>
  <si>
    <t>Cod/clasificaţia economică</t>
  </si>
  <si>
    <t>Transferuri pentru consolidarea sistemului de protecție socială cu suport UNICEF</t>
  </si>
  <si>
    <t xml:space="preserve"> </t>
  </si>
  <si>
    <t>Transferuri pentru pachetul minim de servicii sociale, inclusiv</t>
  </si>
  <si>
    <t>Transferuri din fondul de susţinere a populaţiei</t>
  </si>
  <si>
    <t>Transferuri cu destinație specială</t>
  </si>
  <si>
    <t>Consiliului raional Drochia                                                                                Mihaela Doschinescu</t>
  </si>
  <si>
    <t>Mihaela Doschinescu</t>
  </si>
  <si>
    <t>Alte transferuri curente cu destinație generală</t>
  </si>
  <si>
    <t>-Școala primară Miciurin</t>
  </si>
  <si>
    <t>- IP Gimnaziul „B.Cosciuc” s. Dominteni</t>
  </si>
  <si>
    <t>Sinteza veniturilor bugetului raional Drochia pe anul 2025</t>
  </si>
  <si>
    <t xml:space="preserve">             Secretar  al</t>
  </si>
  <si>
    <t xml:space="preserve">            Secretar al</t>
  </si>
  <si>
    <t xml:space="preserve">Consiliului raional Drochia                                                                                  </t>
  </si>
  <si>
    <t xml:space="preserve">Sinteza resurselor şi cheltuielilor bugetului raional Drochia pentru anul 2025
conform clasificaţiei funcţionale şi pe programe
</t>
  </si>
  <si>
    <t>-  Direcţia dezvoltare, infrastructură și proiecte investiționale</t>
  </si>
  <si>
    <t>Dezvoltarea drumurilor</t>
  </si>
  <si>
    <t>Contabilitatea centralizată</t>
  </si>
  <si>
    <t>2. Dezvoltarea culturii</t>
  </si>
  <si>
    <t>IP Centrul Cultural Drochia</t>
  </si>
  <si>
    <t>Centrul de tineret</t>
  </si>
  <si>
    <t>Biblioteca pentru copii  Drochia</t>
  </si>
  <si>
    <t>IP Biblioteca publică raionala "Iulian Filip" Drochia</t>
  </si>
  <si>
    <t>IP Muzeulde etnografie, istorie și artă or.Drochia</t>
  </si>
  <si>
    <t>IP Muzeul  de studiere a ținutului natal din s.Pelinia</t>
  </si>
  <si>
    <t>4. Sport</t>
  </si>
  <si>
    <t>5. Tineret</t>
  </si>
  <si>
    <t> IP Muzeul de istorie și etnografie din s.Sofia</t>
  </si>
  <si>
    <t>IP "Scoala de arte din s.Pelinia"</t>
  </si>
  <si>
    <t>IP "Scoala de muzica pentru copii din s.Sofia"</t>
  </si>
  <si>
    <t>Scoala de arte plastice Drochia</t>
  </si>
  <si>
    <t>Repararea şi întreţinerea drumurilor locale</t>
  </si>
  <si>
    <t xml:space="preserve">Aparatul Directiei Cultura si Turism </t>
  </si>
  <si>
    <t xml:space="preserve"> nr. 4/2 din 26.06.2025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</si>
</sst>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96">
    <xf numFmtId="0" fontId="0" fillId="0" borderId="0" xfId="0"/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left" indent="10"/>
    </xf>
    <xf numFmtId="0" fontId="4" fillId="0" borderId="0" xfId="0" applyFont="1"/>
    <xf numFmtId="0" fontId="1" fillId="0" borderId="0" xfId="0" applyFont="1"/>
    <xf numFmtId="49" fontId="9" fillId="0" borderId="1" xfId="0" applyNumberFormat="1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justify" vertical="top" wrapText="1"/>
    </xf>
    <xf numFmtId="49" fontId="0" fillId="0" borderId="0" xfId="0" applyNumberFormat="1"/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165" fontId="8" fillId="0" borderId="2" xfId="0" applyNumberFormat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165" fontId="13" fillId="0" borderId="2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justify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justify" vertical="top" wrapText="1"/>
    </xf>
    <xf numFmtId="0" fontId="16" fillId="0" borderId="2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vertical="top" wrapText="1"/>
    </xf>
    <xf numFmtId="49" fontId="16" fillId="0" borderId="1" xfId="0" applyNumberFormat="1" applyFont="1" applyBorder="1" applyAlignment="1">
      <alignment vertical="top" wrapText="1"/>
    </xf>
    <xf numFmtId="0" fontId="17" fillId="0" borderId="0" xfId="0" applyFont="1"/>
    <xf numFmtId="49" fontId="9" fillId="0" borderId="14" xfId="0" applyNumberFormat="1" applyFont="1" applyBorder="1" applyAlignment="1">
      <alignment horizontal="left" vertical="top" wrapText="1"/>
    </xf>
    <xf numFmtId="49" fontId="9" fillId="0" borderId="15" xfId="0" applyNumberFormat="1" applyFont="1" applyBorder="1" applyAlignment="1">
      <alignment horizontal="left" vertical="top" wrapText="1"/>
    </xf>
    <xf numFmtId="2" fontId="0" fillId="0" borderId="0" xfId="0" applyNumberFormat="1"/>
    <xf numFmtId="2" fontId="0" fillId="0" borderId="0" xfId="0" applyNumberFormat="1" applyAlignment="1">
      <alignment horizontal="left" indent="5"/>
    </xf>
    <xf numFmtId="165" fontId="0" fillId="0" borderId="0" xfId="0" applyNumberFormat="1" applyFill="1"/>
    <xf numFmtId="165" fontId="5" fillId="0" borderId="5" xfId="0" applyNumberFormat="1" applyFont="1" applyFill="1" applyBorder="1" applyAlignment="1">
      <alignment horizontal="center" vertical="top" wrapText="1"/>
    </xf>
    <xf numFmtId="165" fontId="4" fillId="0" borderId="5" xfId="0" applyNumberFormat="1" applyFont="1" applyFill="1" applyBorder="1" applyAlignment="1">
      <alignment horizontal="center" vertical="top" wrapText="1"/>
    </xf>
    <xf numFmtId="165" fontId="3" fillId="0" borderId="5" xfId="0" applyNumberFormat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vertical="top" wrapText="1"/>
    </xf>
    <xf numFmtId="165" fontId="10" fillId="0" borderId="5" xfId="0" applyNumberFormat="1" applyFont="1" applyFill="1" applyBorder="1" applyAlignment="1">
      <alignment horizontal="center" wrapText="1"/>
    </xf>
    <xf numFmtId="165" fontId="1" fillId="0" borderId="0" xfId="0" applyNumberFormat="1" applyFont="1" applyFill="1"/>
    <xf numFmtId="165" fontId="6" fillId="0" borderId="4" xfId="0" applyNumberFormat="1" applyFont="1" applyFill="1" applyBorder="1" applyAlignment="1">
      <alignment horizontal="center"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12" fillId="0" borderId="2" xfId="0" applyNumberFormat="1" applyFont="1" applyFill="1" applyBorder="1" applyAlignment="1">
      <alignment horizontal="center" vertical="top" wrapText="1"/>
    </xf>
    <xf numFmtId="165" fontId="14" fillId="0" borderId="2" xfId="0" applyNumberFormat="1" applyFont="1" applyFill="1" applyBorder="1" applyAlignment="1">
      <alignment horizontal="center" vertical="top" wrapText="1"/>
    </xf>
    <xf numFmtId="165" fontId="8" fillId="0" borderId="2" xfId="1" applyNumberFormat="1" applyFont="1" applyFill="1" applyBorder="1" applyAlignment="1">
      <alignment vertical="top" wrapText="1"/>
    </xf>
    <xf numFmtId="165" fontId="17" fillId="0" borderId="0" xfId="0" applyNumberFormat="1" applyFont="1" applyFill="1"/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wrapText="1"/>
    </xf>
    <xf numFmtId="165" fontId="4" fillId="0" borderId="16" xfId="0" applyNumberFormat="1" applyFont="1" applyFill="1" applyBorder="1" applyAlignment="1">
      <alignment horizontal="center" wrapText="1"/>
    </xf>
    <xf numFmtId="165" fontId="4" fillId="0" borderId="17" xfId="0" applyNumberFormat="1" applyFont="1" applyFill="1" applyBorder="1" applyAlignment="1">
      <alignment horizontal="center" wrapText="1"/>
    </xf>
    <xf numFmtId="165" fontId="3" fillId="0" borderId="16" xfId="0" applyNumberFormat="1" applyFont="1" applyFill="1" applyBorder="1" applyAlignment="1">
      <alignment horizontal="center" wrapText="1"/>
    </xf>
    <xf numFmtId="165" fontId="3" fillId="0" borderId="17" xfId="0" applyNumberFormat="1" applyFont="1" applyFill="1" applyBorder="1" applyAlignment="1">
      <alignment horizont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18" fillId="0" borderId="0" xfId="0" applyFont="1"/>
    <xf numFmtId="0" fontId="1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0"/>
  <sheetViews>
    <sheetView tabSelected="1" view="pageBreakPreview" zoomScale="60" zoomScaleNormal="130" workbookViewId="0">
      <selection activeCell="A42" sqref="A42"/>
    </sheetView>
  </sheetViews>
  <sheetFormatPr defaultRowHeight="15" x14ac:dyDescent="0.25"/>
  <cols>
    <col min="1" max="1" width="59.28515625" customWidth="1"/>
    <col min="2" max="2" width="12.85546875" customWidth="1"/>
    <col min="3" max="3" width="17" customWidth="1"/>
    <col min="4" max="4" width="11.140625" style="38" customWidth="1"/>
    <col min="5" max="6" width="11.140625" style="36" customWidth="1"/>
    <col min="7" max="13" width="11.140625" customWidth="1"/>
  </cols>
  <sheetData>
    <row r="1" spans="1:4" x14ac:dyDescent="0.25">
      <c r="B1" s="68" t="s">
        <v>54</v>
      </c>
      <c r="C1" s="68"/>
      <c r="D1" s="68"/>
    </row>
    <row r="2" spans="1:4" x14ac:dyDescent="0.25">
      <c r="B2" s="68" t="s">
        <v>55</v>
      </c>
      <c r="C2" s="68"/>
      <c r="D2" s="68"/>
    </row>
    <row r="3" spans="1:4" x14ac:dyDescent="0.25">
      <c r="B3" s="68" t="s">
        <v>172</v>
      </c>
      <c r="C3" s="68"/>
      <c r="D3" s="68"/>
    </row>
    <row r="4" spans="1:4" ht="15.75" x14ac:dyDescent="0.25">
      <c r="A4" s="6" t="s">
        <v>149</v>
      </c>
      <c r="C4" s="5"/>
    </row>
    <row r="6" spans="1:4" ht="31.5" customHeight="1" x14ac:dyDescent="0.25">
      <c r="A6" s="92" t="s">
        <v>0</v>
      </c>
      <c r="B6" s="93"/>
      <c r="C6" s="18" t="s">
        <v>138</v>
      </c>
      <c r="D6" s="39" t="s">
        <v>1</v>
      </c>
    </row>
    <row r="7" spans="1:4" ht="15.75" x14ac:dyDescent="0.25">
      <c r="A7" s="67" t="s">
        <v>2</v>
      </c>
      <c r="B7" s="67"/>
      <c r="C7" s="12">
        <v>1</v>
      </c>
      <c r="D7" s="40">
        <f>D8+D11+D16+D32+D33+D34</f>
        <v>293994.2</v>
      </c>
    </row>
    <row r="8" spans="1:4" ht="16.5" customHeight="1" x14ac:dyDescent="0.25">
      <c r="A8" s="65" t="s">
        <v>3</v>
      </c>
      <c r="B8" s="65"/>
      <c r="C8" s="12"/>
      <c r="D8" s="40">
        <f>D9+D10</f>
        <v>0</v>
      </c>
    </row>
    <row r="9" spans="1:4" ht="15.75" customHeight="1" x14ac:dyDescent="0.25">
      <c r="A9" s="66" t="s">
        <v>4</v>
      </c>
      <c r="B9" s="66"/>
      <c r="C9" s="61">
        <v>114611</v>
      </c>
      <c r="D9" s="41"/>
    </row>
    <row r="10" spans="1:4" ht="16.5" customHeight="1" x14ac:dyDescent="0.25">
      <c r="A10" s="66" t="s">
        <v>5</v>
      </c>
      <c r="B10" s="66"/>
      <c r="C10" s="12">
        <v>142245</v>
      </c>
      <c r="D10" s="42"/>
    </row>
    <row r="11" spans="1:4" ht="17.25" customHeight="1" x14ac:dyDescent="0.25">
      <c r="A11" s="65" t="s">
        <v>6</v>
      </c>
      <c r="B11" s="65"/>
      <c r="C11" s="12"/>
      <c r="D11" s="40">
        <f>D12+D13+D14+D15</f>
        <v>12114.2</v>
      </c>
    </row>
    <row r="12" spans="1:4" ht="18.75" customHeight="1" x14ac:dyDescent="0.25">
      <c r="A12" s="88" t="s">
        <v>7</v>
      </c>
      <c r="B12" s="89"/>
      <c r="C12" s="12">
        <v>111110</v>
      </c>
      <c r="D12" s="42">
        <v>11611.7</v>
      </c>
    </row>
    <row r="13" spans="1:4" ht="15.75" x14ac:dyDescent="0.25">
      <c r="A13" s="90"/>
      <c r="B13" s="91"/>
      <c r="C13" s="12">
        <v>111121</v>
      </c>
      <c r="D13" s="42">
        <v>450</v>
      </c>
    </row>
    <row r="14" spans="1:4" ht="15.75" x14ac:dyDescent="0.25">
      <c r="A14" s="59"/>
      <c r="B14" s="60"/>
      <c r="C14" s="12">
        <v>111125</v>
      </c>
      <c r="D14" s="42">
        <v>12.5</v>
      </c>
    </row>
    <row r="15" spans="1:4" ht="15.75" x14ac:dyDescent="0.25">
      <c r="A15" s="14"/>
      <c r="B15" s="15"/>
      <c r="C15" s="12">
        <v>111130</v>
      </c>
      <c r="D15" s="42">
        <v>40</v>
      </c>
    </row>
    <row r="16" spans="1:4" ht="17.25" customHeight="1" x14ac:dyDescent="0.25">
      <c r="A16" s="65" t="s">
        <v>8</v>
      </c>
      <c r="B16" s="65"/>
      <c r="C16" s="13"/>
      <c r="D16" s="43">
        <f>D17+D25+D27</f>
        <v>278521.7</v>
      </c>
    </row>
    <row r="17" spans="1:5" ht="17.25" customHeight="1" x14ac:dyDescent="0.25">
      <c r="A17" s="74" t="s">
        <v>9</v>
      </c>
      <c r="B17" s="75"/>
      <c r="C17" s="83"/>
      <c r="D17" s="84">
        <f>D19+D21+D22+D23+D31+D28</f>
        <v>256311.7</v>
      </c>
    </row>
    <row r="18" spans="1:5" ht="15.75" hidden="1" customHeight="1" thickBot="1" x14ac:dyDescent="0.3">
      <c r="A18" s="58"/>
      <c r="B18" s="16"/>
      <c r="C18" s="83"/>
      <c r="D18" s="85"/>
    </row>
    <row r="19" spans="1:5" ht="16.5" customHeight="1" x14ac:dyDescent="0.25">
      <c r="A19" s="74" t="s">
        <v>10</v>
      </c>
      <c r="B19" s="75"/>
      <c r="C19" s="83" t="s">
        <v>11</v>
      </c>
      <c r="D19" s="86">
        <v>233035.7</v>
      </c>
    </row>
    <row r="20" spans="1:5" ht="15.75" hidden="1" customHeight="1" thickBot="1" x14ac:dyDescent="0.3">
      <c r="A20" s="58"/>
      <c r="B20" s="16"/>
      <c r="C20" s="83"/>
      <c r="D20" s="87"/>
    </row>
    <row r="21" spans="1:5" ht="15.75" x14ac:dyDescent="0.25">
      <c r="A21" s="66" t="s">
        <v>12</v>
      </c>
      <c r="B21" s="66"/>
      <c r="C21" s="61">
        <v>191112</v>
      </c>
      <c r="D21" s="41">
        <v>1126.3</v>
      </c>
    </row>
    <row r="22" spans="1:5" ht="15.75" x14ac:dyDescent="0.25">
      <c r="A22" s="66" t="s">
        <v>13</v>
      </c>
      <c r="B22" s="66"/>
      <c r="C22" s="61">
        <v>191113</v>
      </c>
      <c r="D22" s="41">
        <v>5291.2</v>
      </c>
    </row>
    <row r="23" spans="1:5" ht="17.25" customHeight="1" x14ac:dyDescent="0.25">
      <c r="A23" s="66" t="s">
        <v>14</v>
      </c>
      <c r="B23" s="66"/>
      <c r="C23" s="61">
        <v>191116</v>
      </c>
      <c r="D23" s="41">
        <v>16858.5</v>
      </c>
    </row>
    <row r="24" spans="1:5" ht="29.25" customHeight="1" x14ac:dyDescent="0.25">
      <c r="A24" s="72" t="s">
        <v>70</v>
      </c>
      <c r="B24" s="73"/>
      <c r="C24" s="54">
        <v>191120</v>
      </c>
      <c r="D24" s="41"/>
    </row>
    <row r="25" spans="1:5" ht="18" customHeight="1" x14ac:dyDescent="0.25">
      <c r="A25" s="74" t="s">
        <v>15</v>
      </c>
      <c r="B25" s="75"/>
      <c r="C25" s="83">
        <v>191131</v>
      </c>
      <c r="D25" s="41">
        <v>22210</v>
      </c>
    </row>
    <row r="26" spans="1:5" ht="16.5" hidden="1" customHeight="1" thickBot="1" x14ac:dyDescent="0.3">
      <c r="A26" s="58"/>
      <c r="B26" s="16"/>
      <c r="C26" s="83"/>
      <c r="D26" s="41"/>
    </row>
    <row r="27" spans="1:5" ht="15.75" x14ac:dyDescent="0.25">
      <c r="A27" s="66" t="s">
        <v>146</v>
      </c>
      <c r="B27" s="66"/>
      <c r="C27" s="61">
        <v>191139</v>
      </c>
      <c r="D27" s="41"/>
    </row>
    <row r="28" spans="1:5" ht="16.5" customHeight="1" x14ac:dyDescent="0.25">
      <c r="A28" s="66" t="s">
        <v>141</v>
      </c>
      <c r="B28" s="66"/>
      <c r="C28" s="53"/>
      <c r="D28" s="55">
        <f>D29+D30</f>
        <v>0</v>
      </c>
    </row>
    <row r="29" spans="1:5" ht="17.25" customHeight="1" x14ac:dyDescent="0.25">
      <c r="A29" s="66" t="s">
        <v>142</v>
      </c>
      <c r="B29" s="66"/>
      <c r="C29" s="54">
        <v>191310</v>
      </c>
      <c r="D29" s="41"/>
      <c r="E29" s="36" t="s">
        <v>140</v>
      </c>
    </row>
    <row r="30" spans="1:5" ht="17.25" customHeight="1" x14ac:dyDescent="0.25">
      <c r="A30" s="76" t="s">
        <v>143</v>
      </c>
      <c r="B30" s="75"/>
      <c r="C30" s="54">
        <v>191112</v>
      </c>
      <c r="D30" s="41"/>
    </row>
    <row r="31" spans="1:5" ht="31.5" customHeight="1" x14ac:dyDescent="0.25">
      <c r="A31" s="77" t="s">
        <v>139</v>
      </c>
      <c r="B31" s="78"/>
      <c r="C31" s="52">
        <v>191310</v>
      </c>
      <c r="D31" s="56"/>
    </row>
    <row r="32" spans="1:5" ht="16.5" customHeight="1" x14ac:dyDescent="0.25">
      <c r="A32" s="79" t="s">
        <v>65</v>
      </c>
      <c r="B32" s="80"/>
      <c r="C32" s="12">
        <v>142310</v>
      </c>
      <c r="D32" s="40">
        <v>2382.5</v>
      </c>
    </row>
    <row r="33" spans="1:4" ht="15.75" x14ac:dyDescent="0.25">
      <c r="A33" s="81"/>
      <c r="B33" s="82"/>
      <c r="C33" s="12">
        <v>142320</v>
      </c>
      <c r="D33" s="40">
        <v>875.8</v>
      </c>
    </row>
    <row r="34" spans="1:4" ht="31.5" customHeight="1" x14ac:dyDescent="0.25">
      <c r="A34" s="70" t="s">
        <v>69</v>
      </c>
      <c r="B34" s="71"/>
      <c r="C34" s="54">
        <v>144114</v>
      </c>
      <c r="D34" s="57">
        <v>100</v>
      </c>
    </row>
    <row r="35" spans="1:4" ht="17.25" customHeight="1" x14ac:dyDescent="0.25">
      <c r="A35" s="65" t="s">
        <v>68</v>
      </c>
      <c r="B35" s="65"/>
      <c r="C35" s="18"/>
      <c r="D35" s="39"/>
    </row>
    <row r="36" spans="1:4" ht="33.75" customHeight="1" x14ac:dyDescent="0.25">
      <c r="A36" s="66" t="s">
        <v>16</v>
      </c>
      <c r="B36" s="66"/>
      <c r="C36" s="12">
        <v>561120</v>
      </c>
      <c r="D36" s="40">
        <v>-1268.2</v>
      </c>
    </row>
    <row r="37" spans="1:4" ht="15.75" x14ac:dyDescent="0.25">
      <c r="A37" s="67" t="s">
        <v>17</v>
      </c>
      <c r="B37" s="67"/>
      <c r="C37" s="12"/>
      <c r="D37" s="40">
        <f>D7-(-D36)</f>
        <v>292726</v>
      </c>
    </row>
    <row r="39" spans="1:4" x14ac:dyDescent="0.25">
      <c r="A39" s="95" t="s">
        <v>150</v>
      </c>
      <c r="B39" s="8"/>
      <c r="C39" s="8"/>
      <c r="D39" s="44"/>
    </row>
    <row r="40" spans="1:4" x14ac:dyDescent="0.25">
      <c r="A40" s="95" t="s">
        <v>144</v>
      </c>
      <c r="B40" s="8"/>
      <c r="C40" s="8"/>
      <c r="D40" s="44"/>
    </row>
    <row r="41" spans="1:4" ht="15.75" x14ac:dyDescent="0.25">
      <c r="A41" s="7"/>
      <c r="B41" s="8"/>
      <c r="C41" s="8"/>
      <c r="D41" s="44"/>
    </row>
    <row r="43" spans="1:4" x14ac:dyDescent="0.25">
      <c r="B43" s="68" t="s">
        <v>98</v>
      </c>
      <c r="C43" s="68"/>
      <c r="D43" s="68"/>
    </row>
    <row r="44" spans="1:4" x14ac:dyDescent="0.25">
      <c r="B44" s="68" t="s">
        <v>99</v>
      </c>
      <c r="C44" s="69"/>
      <c r="D44" s="69"/>
    </row>
    <row r="45" spans="1:4" ht="14.25" customHeight="1" x14ac:dyDescent="0.25">
      <c r="B45" s="68" t="s">
        <v>172</v>
      </c>
      <c r="C45" s="68"/>
      <c r="D45" s="68"/>
    </row>
    <row r="46" spans="1:4" hidden="1" x14ac:dyDescent="0.25"/>
    <row r="47" spans="1:4" ht="16.5" customHeight="1" x14ac:dyDescent="0.25"/>
    <row r="48" spans="1:4" ht="46.5" customHeight="1" thickBot="1" x14ac:dyDescent="0.3">
      <c r="A48" s="62" t="s">
        <v>153</v>
      </c>
      <c r="B48" s="62"/>
      <c r="C48" s="62"/>
      <c r="D48" s="62"/>
    </row>
    <row r="49" spans="1:4" x14ac:dyDescent="0.25">
      <c r="A49" s="63" t="s">
        <v>0</v>
      </c>
      <c r="B49" s="63" t="s">
        <v>18</v>
      </c>
      <c r="C49" s="1" t="s">
        <v>96</v>
      </c>
      <c r="D49" s="45" t="s">
        <v>19</v>
      </c>
    </row>
    <row r="50" spans="1:4" ht="15.75" thickBot="1" x14ac:dyDescent="0.3">
      <c r="A50" s="64"/>
      <c r="B50" s="64"/>
      <c r="C50" s="2" t="s">
        <v>97</v>
      </c>
      <c r="D50" s="22" t="s">
        <v>20</v>
      </c>
    </row>
    <row r="51" spans="1:4" ht="15.75" thickBot="1" x14ac:dyDescent="0.3">
      <c r="A51" s="3">
        <v>1</v>
      </c>
      <c r="B51" s="4">
        <v>2</v>
      </c>
      <c r="C51" s="4">
        <v>3</v>
      </c>
      <c r="D51" s="46">
        <v>4</v>
      </c>
    </row>
    <row r="52" spans="1:4" ht="15.75" thickBot="1" x14ac:dyDescent="0.3">
      <c r="A52" s="26" t="s">
        <v>21</v>
      </c>
      <c r="B52" s="23"/>
      <c r="C52" s="24"/>
      <c r="D52" s="17">
        <f>D56+D71+D78+D87+D94+D117+D181</f>
        <v>292726</v>
      </c>
    </row>
    <row r="53" spans="1:4" ht="15.75" thickBot="1" x14ac:dyDescent="0.3">
      <c r="A53" s="9" t="s">
        <v>95</v>
      </c>
      <c r="B53" s="23"/>
      <c r="C53" s="23"/>
      <c r="D53" s="17">
        <f>D57+D72+D79+D88+D95+D118+D182</f>
        <v>292726</v>
      </c>
    </row>
    <row r="54" spans="1:4" ht="15.75" thickBot="1" x14ac:dyDescent="0.3">
      <c r="A54" s="10" t="s">
        <v>100</v>
      </c>
      <c r="B54" s="23"/>
      <c r="C54" s="23"/>
      <c r="D54" s="17"/>
    </row>
    <row r="55" spans="1:4" ht="15.75" thickBot="1" x14ac:dyDescent="0.3">
      <c r="A55" s="9" t="s">
        <v>101</v>
      </c>
      <c r="B55" s="23"/>
      <c r="C55" s="23"/>
      <c r="D55" s="47">
        <v>0</v>
      </c>
    </row>
    <row r="56" spans="1:4" ht="15.75" thickBot="1" x14ac:dyDescent="0.3">
      <c r="A56" s="19" t="s">
        <v>22</v>
      </c>
      <c r="B56" s="20" t="s">
        <v>60</v>
      </c>
      <c r="C56" s="21"/>
      <c r="D56" s="17">
        <f>D57</f>
        <v>11860.1</v>
      </c>
    </row>
    <row r="57" spans="1:4" ht="15.75" thickBot="1" x14ac:dyDescent="0.3">
      <c r="A57" s="10" t="s">
        <v>23</v>
      </c>
      <c r="B57" s="2"/>
      <c r="C57" s="2"/>
      <c r="D57" s="22">
        <f>D58+D59</f>
        <v>11860.1</v>
      </c>
    </row>
    <row r="58" spans="1:4" ht="15.75" thickBot="1" x14ac:dyDescent="0.3">
      <c r="A58" s="9" t="s">
        <v>75</v>
      </c>
      <c r="B58" s="23"/>
      <c r="C58" s="23"/>
      <c r="D58" s="47">
        <v>11307.1</v>
      </c>
    </row>
    <row r="59" spans="1:4" ht="15.75" thickBot="1" x14ac:dyDescent="0.3">
      <c r="A59" s="9" t="s">
        <v>76</v>
      </c>
      <c r="B59" s="23"/>
      <c r="C59" s="23"/>
      <c r="D59" s="47">
        <v>553</v>
      </c>
    </row>
    <row r="60" spans="1:4" ht="15.75" thickBot="1" x14ac:dyDescent="0.3">
      <c r="A60" s="10" t="s">
        <v>24</v>
      </c>
      <c r="B60" s="2"/>
      <c r="C60" s="2"/>
      <c r="D60" s="22">
        <f>D61+D63+D65+D67+D69</f>
        <v>11860.1</v>
      </c>
    </row>
    <row r="61" spans="1:4" ht="15.75" thickBot="1" x14ac:dyDescent="0.3">
      <c r="A61" s="9" t="s">
        <v>25</v>
      </c>
      <c r="B61" s="23"/>
      <c r="C61" s="24">
        <v>1703</v>
      </c>
      <c r="D61" s="17">
        <f>D62</f>
        <v>71.3</v>
      </c>
    </row>
    <row r="62" spans="1:4" ht="15" customHeight="1" thickBot="1" x14ac:dyDescent="0.3">
      <c r="A62" s="9" t="s">
        <v>77</v>
      </c>
      <c r="B62" s="23"/>
      <c r="C62" s="23"/>
      <c r="D62" s="17">
        <v>71.3</v>
      </c>
    </row>
    <row r="63" spans="1:4" ht="15.75" thickBot="1" x14ac:dyDescent="0.3">
      <c r="A63" s="9" t="s">
        <v>26</v>
      </c>
      <c r="B63" s="23"/>
      <c r="C63" s="20" t="s">
        <v>56</v>
      </c>
      <c r="D63" s="17">
        <f>D64</f>
        <v>5284</v>
      </c>
    </row>
    <row r="64" spans="1:4" ht="15.75" thickBot="1" x14ac:dyDescent="0.3">
      <c r="A64" s="9" t="s">
        <v>78</v>
      </c>
      <c r="B64" s="23"/>
      <c r="C64" s="23"/>
      <c r="D64" s="48">
        <v>5284</v>
      </c>
    </row>
    <row r="65" spans="1:4" ht="16.5" customHeight="1" thickBot="1" x14ac:dyDescent="0.3">
      <c r="A65" s="9" t="s">
        <v>27</v>
      </c>
      <c r="B65" s="23"/>
      <c r="C65" s="20" t="s">
        <v>57</v>
      </c>
      <c r="D65" s="25">
        <f>D66</f>
        <v>3640.3</v>
      </c>
    </row>
    <row r="66" spans="1:4" ht="15.75" customHeight="1" thickBot="1" x14ac:dyDescent="0.3">
      <c r="A66" s="9" t="s">
        <v>79</v>
      </c>
      <c r="B66" s="23"/>
      <c r="C66" s="23"/>
      <c r="D66" s="49">
        <v>3640.3</v>
      </c>
    </row>
    <row r="67" spans="1:4" ht="16.5" customHeight="1" thickBot="1" x14ac:dyDescent="0.3">
      <c r="A67" s="9" t="s">
        <v>28</v>
      </c>
      <c r="B67" s="23"/>
      <c r="C67" s="20" t="s">
        <v>58</v>
      </c>
      <c r="D67" s="17">
        <f>D68</f>
        <v>2564.5</v>
      </c>
    </row>
    <row r="68" spans="1:4" ht="13.5" customHeight="1" thickBot="1" x14ac:dyDescent="0.3">
      <c r="A68" s="9" t="s">
        <v>66</v>
      </c>
      <c r="B68" s="23"/>
      <c r="C68" s="23"/>
      <c r="D68" s="47">
        <v>2564.5</v>
      </c>
    </row>
    <row r="69" spans="1:4" ht="12.75" customHeight="1" thickBot="1" x14ac:dyDescent="0.3">
      <c r="A69" s="9" t="s">
        <v>29</v>
      </c>
      <c r="B69" s="23"/>
      <c r="C69" s="20" t="s">
        <v>59</v>
      </c>
      <c r="D69" s="17">
        <f>D70</f>
        <v>300</v>
      </c>
    </row>
    <row r="70" spans="1:4" ht="14.25" customHeight="1" thickBot="1" x14ac:dyDescent="0.3">
      <c r="A70" s="9" t="s">
        <v>80</v>
      </c>
      <c r="B70" s="23"/>
      <c r="C70" s="23"/>
      <c r="D70" s="47">
        <v>300</v>
      </c>
    </row>
    <row r="71" spans="1:4" ht="13.5" customHeight="1" thickBot="1" x14ac:dyDescent="0.3">
      <c r="A71" s="26" t="s">
        <v>30</v>
      </c>
      <c r="B71" s="27" t="s">
        <v>61</v>
      </c>
      <c r="C71" s="23"/>
      <c r="D71" s="17">
        <f>D72</f>
        <v>228</v>
      </c>
    </row>
    <row r="72" spans="1:4" ht="12.75" customHeight="1" thickBot="1" x14ac:dyDescent="0.3">
      <c r="A72" s="10" t="s">
        <v>23</v>
      </c>
      <c r="B72" s="23"/>
      <c r="C72" s="23"/>
      <c r="D72" s="47">
        <f>D73+D74</f>
        <v>228</v>
      </c>
    </row>
    <row r="73" spans="1:4" ht="15.75" thickBot="1" x14ac:dyDescent="0.3">
      <c r="A73" s="9" t="s">
        <v>67</v>
      </c>
      <c r="B73" s="23"/>
      <c r="C73" s="23"/>
      <c r="D73" s="47">
        <v>228</v>
      </c>
    </row>
    <row r="74" spans="1:4" ht="15.75" thickBot="1" x14ac:dyDescent="0.3">
      <c r="A74" s="9" t="s">
        <v>81</v>
      </c>
      <c r="B74" s="23"/>
      <c r="C74" s="23"/>
      <c r="D74" s="47"/>
    </row>
    <row r="75" spans="1:4" ht="15.75" thickBot="1" x14ac:dyDescent="0.3">
      <c r="A75" s="10" t="s">
        <v>24</v>
      </c>
      <c r="B75" s="23"/>
      <c r="C75" s="23"/>
      <c r="D75" s="17">
        <f>D76</f>
        <v>228</v>
      </c>
    </row>
    <row r="76" spans="1:4" ht="15" customHeight="1" thickBot="1" x14ac:dyDescent="0.3">
      <c r="A76" s="9" t="s">
        <v>31</v>
      </c>
      <c r="B76" s="23"/>
      <c r="C76" s="24">
        <v>3104</v>
      </c>
      <c r="D76" s="47">
        <f>D77</f>
        <v>228</v>
      </c>
    </row>
    <row r="77" spans="1:4" ht="15.75" thickBot="1" x14ac:dyDescent="0.3">
      <c r="A77" s="9" t="s">
        <v>32</v>
      </c>
      <c r="B77" s="23"/>
      <c r="C77" s="23"/>
      <c r="D77" s="47">
        <v>228</v>
      </c>
    </row>
    <row r="78" spans="1:4" ht="15.75" thickBot="1" x14ac:dyDescent="0.3">
      <c r="A78" s="26" t="s">
        <v>33</v>
      </c>
      <c r="B78" s="27" t="s">
        <v>62</v>
      </c>
      <c r="C78" s="2"/>
      <c r="D78" s="22">
        <f>D79</f>
        <v>21095.7</v>
      </c>
    </row>
    <row r="79" spans="1:4" ht="13.5" customHeight="1" thickBot="1" x14ac:dyDescent="0.3">
      <c r="A79" s="10" t="s">
        <v>23</v>
      </c>
      <c r="B79" s="23"/>
      <c r="C79" s="23"/>
      <c r="D79" s="47">
        <v>21095.7</v>
      </c>
    </row>
    <row r="80" spans="1:4" ht="13.5" customHeight="1" thickBot="1" x14ac:dyDescent="0.3">
      <c r="A80" s="9" t="s">
        <v>82</v>
      </c>
      <c r="B80" s="23"/>
      <c r="C80" s="23"/>
      <c r="D80" s="47">
        <v>21095.7</v>
      </c>
    </row>
    <row r="81" spans="1:4" ht="15.75" thickBot="1" x14ac:dyDescent="0.3">
      <c r="A81" s="9" t="s">
        <v>83</v>
      </c>
      <c r="B81" s="23"/>
      <c r="C81" s="23"/>
      <c r="D81" s="47"/>
    </row>
    <row r="82" spans="1:4" ht="15.75" thickBot="1" x14ac:dyDescent="0.3">
      <c r="A82" s="10" t="s">
        <v>24</v>
      </c>
      <c r="B82" s="23"/>
      <c r="C82" s="23"/>
      <c r="D82" s="17">
        <f>D83+D85</f>
        <v>21095.7</v>
      </c>
    </row>
    <row r="83" spans="1:4" ht="26.25" thickBot="1" x14ac:dyDescent="0.3">
      <c r="A83" s="9" t="s">
        <v>34</v>
      </c>
      <c r="B83" s="23"/>
      <c r="C83" s="24">
        <v>5001</v>
      </c>
      <c r="D83" s="17">
        <f>D84</f>
        <v>4237.2</v>
      </c>
    </row>
    <row r="84" spans="1:4" ht="14.25" customHeight="1" thickBot="1" x14ac:dyDescent="0.3">
      <c r="A84" s="9" t="s">
        <v>154</v>
      </c>
      <c r="B84" s="23"/>
      <c r="C84" s="23"/>
      <c r="D84" s="48">
        <v>4237.2</v>
      </c>
    </row>
    <row r="85" spans="1:4" ht="15.75" thickBot="1" x14ac:dyDescent="0.3">
      <c r="A85" s="9" t="s">
        <v>155</v>
      </c>
      <c r="B85" s="23"/>
      <c r="C85" s="24">
        <v>6402</v>
      </c>
      <c r="D85" s="17">
        <f>D86</f>
        <v>16858.5</v>
      </c>
    </row>
    <row r="86" spans="1:4" ht="16.5" customHeight="1" thickBot="1" x14ac:dyDescent="0.3">
      <c r="A86" s="9" t="s">
        <v>170</v>
      </c>
      <c r="B86" s="23"/>
      <c r="C86" s="23"/>
      <c r="D86" s="47">
        <v>16858.5</v>
      </c>
    </row>
    <row r="87" spans="1:4" ht="16.5" customHeight="1" thickBot="1" x14ac:dyDescent="0.3">
      <c r="A87" s="26" t="s">
        <v>74</v>
      </c>
      <c r="B87" s="20" t="s">
        <v>71</v>
      </c>
      <c r="C87" s="23"/>
      <c r="D87" s="17">
        <f>D88</f>
        <v>0</v>
      </c>
    </row>
    <row r="88" spans="1:4" ht="16.5" customHeight="1" thickBot="1" x14ac:dyDescent="0.3">
      <c r="A88" s="10" t="s">
        <v>23</v>
      </c>
      <c r="B88" s="20"/>
      <c r="C88" s="23"/>
      <c r="D88" s="50">
        <v>0</v>
      </c>
    </row>
    <row r="89" spans="1:4" ht="16.5" customHeight="1" thickBot="1" x14ac:dyDescent="0.3">
      <c r="A89" s="9" t="s">
        <v>82</v>
      </c>
      <c r="B89" s="20"/>
      <c r="C89" s="23"/>
      <c r="D89" s="47">
        <v>0</v>
      </c>
    </row>
    <row r="90" spans="1:4" ht="16.5" customHeight="1" thickBot="1" x14ac:dyDescent="0.3">
      <c r="A90" s="9" t="s">
        <v>83</v>
      </c>
      <c r="B90" s="20"/>
      <c r="C90" s="23"/>
      <c r="D90" s="47"/>
    </row>
    <row r="91" spans="1:4" ht="16.5" customHeight="1" thickBot="1" x14ac:dyDescent="0.3">
      <c r="A91" s="9" t="s">
        <v>73</v>
      </c>
      <c r="B91" s="20"/>
      <c r="C91" s="23"/>
      <c r="D91" s="47">
        <v>0</v>
      </c>
    </row>
    <row r="92" spans="1:4" ht="16.5" customHeight="1" thickBot="1" x14ac:dyDescent="0.3">
      <c r="A92" s="10" t="s">
        <v>24</v>
      </c>
      <c r="B92" s="20"/>
      <c r="C92" s="23"/>
      <c r="D92" s="50">
        <v>0</v>
      </c>
    </row>
    <row r="93" spans="1:4" ht="16.5" customHeight="1" thickBot="1" x14ac:dyDescent="0.3">
      <c r="A93" s="9" t="s">
        <v>72</v>
      </c>
      <c r="B93" s="23"/>
      <c r="C93" s="24">
        <v>8019</v>
      </c>
      <c r="D93" s="47"/>
    </row>
    <row r="94" spans="1:4" ht="15.75" thickBot="1" x14ac:dyDescent="0.3">
      <c r="A94" s="26" t="s">
        <v>35</v>
      </c>
      <c r="B94" s="20" t="s">
        <v>63</v>
      </c>
      <c r="C94" s="24"/>
      <c r="D94" s="17">
        <f>D95</f>
        <v>18241.699999999997</v>
      </c>
    </row>
    <row r="95" spans="1:4" ht="15.75" thickBot="1" x14ac:dyDescent="0.3">
      <c r="A95" s="10" t="s">
        <v>23</v>
      </c>
      <c r="B95" s="23"/>
      <c r="C95" s="23"/>
      <c r="D95" s="47">
        <f>D96+D97</f>
        <v>18241.699999999997</v>
      </c>
    </row>
    <row r="96" spans="1:4" ht="15.75" thickBot="1" x14ac:dyDescent="0.3">
      <c r="A96" s="9" t="s">
        <v>82</v>
      </c>
      <c r="B96" s="23"/>
      <c r="C96" s="23"/>
      <c r="D96" s="47">
        <v>18121.599999999999</v>
      </c>
    </row>
    <row r="97" spans="1:4" ht="15.75" thickBot="1" x14ac:dyDescent="0.3">
      <c r="A97" s="9" t="s">
        <v>83</v>
      </c>
      <c r="B97" s="23"/>
      <c r="C97" s="23"/>
      <c r="D97" s="47">
        <v>120.1</v>
      </c>
    </row>
    <row r="98" spans="1:4" ht="15.75" thickBot="1" x14ac:dyDescent="0.3">
      <c r="A98" s="10" t="s">
        <v>24</v>
      </c>
      <c r="B98" s="23"/>
      <c r="C98" s="23"/>
      <c r="D98" s="17">
        <f>D99+D102+D108+D112+D115</f>
        <v>18241.7</v>
      </c>
    </row>
    <row r="99" spans="1:4" ht="15.75" thickBot="1" x14ac:dyDescent="0.3">
      <c r="A99" s="9" t="s">
        <v>36</v>
      </c>
      <c r="B99" s="23"/>
      <c r="C99" s="28">
        <v>8501</v>
      </c>
      <c r="D99" s="17">
        <f>D100+D101</f>
        <v>1380.3999999999999</v>
      </c>
    </row>
    <row r="100" spans="1:4" ht="15.75" thickBot="1" x14ac:dyDescent="0.3">
      <c r="A100" s="9" t="s">
        <v>171</v>
      </c>
      <c r="B100" s="23"/>
      <c r="C100" s="23"/>
      <c r="D100" s="47">
        <v>1037.0999999999999</v>
      </c>
    </row>
    <row r="101" spans="1:4" ht="15.75" thickBot="1" x14ac:dyDescent="0.3">
      <c r="A101" s="9" t="s">
        <v>156</v>
      </c>
      <c r="B101" s="23"/>
      <c r="C101" s="23"/>
      <c r="D101" s="47">
        <v>343.3</v>
      </c>
    </row>
    <row r="102" spans="1:4" ht="13.5" customHeight="1" thickBot="1" x14ac:dyDescent="0.3">
      <c r="A102" s="9" t="s">
        <v>157</v>
      </c>
      <c r="B102" s="23"/>
      <c r="C102" s="24">
        <v>8502</v>
      </c>
      <c r="D102" s="17">
        <f>D103+D104+D105+D106+D107</f>
        <v>9005.7000000000007</v>
      </c>
    </row>
    <row r="103" spans="1:4" ht="16.5" customHeight="1" thickBot="1" x14ac:dyDescent="0.3">
      <c r="A103" s="9" t="s">
        <v>161</v>
      </c>
      <c r="B103" s="23"/>
      <c r="C103" s="23"/>
      <c r="D103" s="47">
        <v>2661.5</v>
      </c>
    </row>
    <row r="104" spans="1:4" ht="15.75" thickBot="1" x14ac:dyDescent="0.3">
      <c r="A104" s="9" t="s">
        <v>160</v>
      </c>
      <c r="B104" s="23"/>
      <c r="C104" s="23"/>
      <c r="D104" s="47">
        <v>990.2</v>
      </c>
    </row>
    <row r="105" spans="1:4" ht="15.75" thickBot="1" x14ac:dyDescent="0.3">
      <c r="A105" s="9" t="s">
        <v>159</v>
      </c>
      <c r="B105" s="23"/>
      <c r="C105" s="23"/>
      <c r="D105" s="47">
        <v>1164.8</v>
      </c>
    </row>
    <row r="106" spans="1:4" ht="15.75" thickBot="1" x14ac:dyDescent="0.3">
      <c r="A106" s="35" t="s">
        <v>158</v>
      </c>
      <c r="B106" s="34"/>
      <c r="C106" s="23"/>
      <c r="D106" s="47">
        <v>1879.7</v>
      </c>
    </row>
    <row r="107" spans="1:4" ht="15.75" thickBot="1" x14ac:dyDescent="0.3">
      <c r="A107" s="9" t="s">
        <v>94</v>
      </c>
      <c r="B107" s="23"/>
      <c r="C107" s="23"/>
      <c r="D107" s="47">
        <v>2309.5</v>
      </c>
    </row>
    <row r="108" spans="1:4" ht="15.75" customHeight="1" thickBot="1" x14ac:dyDescent="0.3">
      <c r="A108" s="9" t="s">
        <v>37</v>
      </c>
      <c r="B108" s="23"/>
      <c r="C108" s="24">
        <v>8503</v>
      </c>
      <c r="D108" s="17">
        <f>D109+D110+D111</f>
        <v>1859.3</v>
      </c>
    </row>
    <row r="109" spans="1:4" ht="15.75" thickBot="1" x14ac:dyDescent="0.3">
      <c r="A109" s="9" t="s">
        <v>166</v>
      </c>
      <c r="B109" s="23"/>
      <c r="C109" s="23"/>
      <c r="D109" s="47">
        <v>381.4</v>
      </c>
    </row>
    <row r="110" spans="1:4" ht="15.75" thickBot="1" x14ac:dyDescent="0.3">
      <c r="A110" s="9" t="s">
        <v>162</v>
      </c>
      <c r="B110" s="23"/>
      <c r="C110" s="23"/>
      <c r="D110" s="47">
        <v>963.7</v>
      </c>
    </row>
    <row r="111" spans="1:4" ht="18" customHeight="1" thickBot="1" x14ac:dyDescent="0.3">
      <c r="A111" s="9" t="s">
        <v>163</v>
      </c>
      <c r="B111" s="23"/>
      <c r="C111" s="23"/>
      <c r="D111" s="47">
        <v>514.20000000000005</v>
      </c>
    </row>
    <row r="112" spans="1:4" ht="15.75" thickBot="1" x14ac:dyDescent="0.3">
      <c r="A112" s="9" t="s">
        <v>164</v>
      </c>
      <c r="B112" s="23"/>
      <c r="C112" s="24">
        <v>8602</v>
      </c>
      <c r="D112" s="17">
        <f>D113+D114</f>
        <v>5996.3</v>
      </c>
    </row>
    <row r="113" spans="1:4" ht="15.75" thickBot="1" x14ac:dyDescent="0.3">
      <c r="A113" s="9" t="s">
        <v>85</v>
      </c>
      <c r="B113" s="23"/>
      <c r="C113" s="23"/>
      <c r="D113" s="47">
        <v>697.1</v>
      </c>
    </row>
    <row r="114" spans="1:4" ht="15.75" thickBot="1" x14ac:dyDescent="0.3">
      <c r="A114" s="9" t="s">
        <v>86</v>
      </c>
      <c r="B114" s="23"/>
      <c r="C114" s="23"/>
      <c r="D114" s="47">
        <v>5299.2</v>
      </c>
    </row>
    <row r="115" spans="1:4" ht="15.75" thickBot="1" x14ac:dyDescent="0.3">
      <c r="A115" s="9" t="s">
        <v>165</v>
      </c>
      <c r="B115" s="23"/>
      <c r="C115" s="24">
        <v>8603</v>
      </c>
      <c r="D115" s="17">
        <f>D116</f>
        <v>0</v>
      </c>
    </row>
    <row r="116" spans="1:4" ht="15.75" thickBot="1" x14ac:dyDescent="0.3">
      <c r="A116" s="9" t="s">
        <v>87</v>
      </c>
      <c r="B116" s="23"/>
      <c r="C116" s="23"/>
      <c r="D116" s="47"/>
    </row>
    <row r="117" spans="1:4" ht="15.75" thickBot="1" x14ac:dyDescent="0.3">
      <c r="A117" s="26" t="s">
        <v>38</v>
      </c>
      <c r="B117" s="20" t="s">
        <v>64</v>
      </c>
      <c r="C117" s="24"/>
      <c r="D117" s="17">
        <f>D118</f>
        <v>240174.2</v>
      </c>
    </row>
    <row r="118" spans="1:4" ht="15.75" thickBot="1" x14ac:dyDescent="0.3">
      <c r="A118" s="10" t="s">
        <v>23</v>
      </c>
      <c r="B118" s="23"/>
      <c r="C118" s="23"/>
      <c r="D118" s="17">
        <f>D119+D120+D121</f>
        <v>240174.2</v>
      </c>
    </row>
    <row r="119" spans="1:4" ht="15.75" thickBot="1" x14ac:dyDescent="0.3">
      <c r="A119" s="9" t="s">
        <v>82</v>
      </c>
      <c r="B119" s="23"/>
      <c r="C119" s="23"/>
      <c r="D119" s="47">
        <v>237489</v>
      </c>
    </row>
    <row r="120" spans="1:4" ht="15.75" thickBot="1" x14ac:dyDescent="0.3">
      <c r="A120" s="9" t="s">
        <v>83</v>
      </c>
      <c r="B120" s="23"/>
      <c r="C120" s="23"/>
      <c r="D120" s="47">
        <v>2685.2</v>
      </c>
    </row>
    <row r="121" spans="1:4" ht="15.75" thickBot="1" x14ac:dyDescent="0.3">
      <c r="A121" s="9" t="s">
        <v>73</v>
      </c>
      <c r="B121" s="23"/>
      <c r="C121" s="23"/>
      <c r="D121" s="47">
        <v>0</v>
      </c>
    </row>
    <row r="122" spans="1:4" ht="15.75" thickBot="1" x14ac:dyDescent="0.3">
      <c r="A122" s="10" t="s">
        <v>24</v>
      </c>
      <c r="B122" s="23"/>
      <c r="C122" s="23"/>
      <c r="D122" s="17">
        <f>D123+D126+D128+D136+D159+D168+D171+D179</f>
        <v>240174.19999999998</v>
      </c>
    </row>
    <row r="123" spans="1:4" ht="13.5" customHeight="1" thickBot="1" x14ac:dyDescent="0.3">
      <c r="A123" s="29" t="s">
        <v>39</v>
      </c>
      <c r="B123" s="23"/>
      <c r="C123" s="24">
        <v>8801</v>
      </c>
      <c r="D123" s="17">
        <f>D124+D125</f>
        <v>3122.9</v>
      </c>
    </row>
    <row r="124" spans="1:4" ht="15.75" thickBot="1" x14ac:dyDescent="0.3">
      <c r="A124" s="9" t="s">
        <v>102</v>
      </c>
      <c r="B124" s="23"/>
      <c r="C124" s="23"/>
      <c r="D124" s="47">
        <v>2460.9</v>
      </c>
    </row>
    <row r="125" spans="1:4" ht="15.75" thickBot="1" x14ac:dyDescent="0.3">
      <c r="A125" s="9" t="s">
        <v>84</v>
      </c>
      <c r="B125" s="23"/>
      <c r="C125" s="23"/>
      <c r="D125" s="47">
        <v>662</v>
      </c>
    </row>
    <row r="126" spans="1:4" ht="15.75" thickBot="1" x14ac:dyDescent="0.3">
      <c r="A126" s="29" t="s">
        <v>40</v>
      </c>
      <c r="B126" s="30"/>
      <c r="C126" s="2">
        <v>8802</v>
      </c>
      <c r="D126" s="22">
        <f>D127</f>
        <v>940</v>
      </c>
    </row>
    <row r="127" spans="1:4" ht="15.75" customHeight="1" thickBot="1" x14ac:dyDescent="0.3">
      <c r="A127" s="9" t="s">
        <v>88</v>
      </c>
      <c r="B127" s="23"/>
      <c r="C127" s="23"/>
      <c r="D127" s="47">
        <v>940</v>
      </c>
    </row>
    <row r="128" spans="1:4" ht="15.75" thickBot="1" x14ac:dyDescent="0.3">
      <c r="A128" s="10" t="s">
        <v>93</v>
      </c>
      <c r="B128" s="30"/>
      <c r="C128" s="2">
        <v>8803</v>
      </c>
      <c r="D128" s="22">
        <f>D129+D130+D131+D132+D133+D134+D135</f>
        <v>3842</v>
      </c>
    </row>
    <row r="129" spans="1:4" ht="15.75" thickBot="1" x14ac:dyDescent="0.3">
      <c r="A129" s="31" t="s">
        <v>103</v>
      </c>
      <c r="B129" s="23"/>
      <c r="C129" s="23"/>
      <c r="D129" s="47">
        <v>431.7</v>
      </c>
    </row>
    <row r="130" spans="1:4" ht="15.75" hidden="1" thickBot="1" x14ac:dyDescent="0.3">
      <c r="A130" s="31" t="s">
        <v>104</v>
      </c>
      <c r="B130" s="23"/>
      <c r="C130" s="23"/>
      <c r="D130" s="47"/>
    </row>
    <row r="131" spans="1:4" ht="15.75" thickBot="1" x14ac:dyDescent="0.3">
      <c r="A131" s="31" t="s">
        <v>105</v>
      </c>
      <c r="B131" s="23"/>
      <c r="C131" s="23"/>
      <c r="D131" s="47">
        <v>429.4</v>
      </c>
    </row>
    <row r="132" spans="1:4" ht="15.75" thickBot="1" x14ac:dyDescent="0.3">
      <c r="A132" s="31" t="s">
        <v>106</v>
      </c>
      <c r="B132" s="23"/>
      <c r="C132" s="23"/>
      <c r="D132" s="47">
        <v>319.3</v>
      </c>
    </row>
    <row r="133" spans="1:4" ht="15.75" thickBot="1" x14ac:dyDescent="0.3">
      <c r="A133" s="31" t="s">
        <v>107</v>
      </c>
      <c r="B133" s="23"/>
      <c r="C133" s="23"/>
      <c r="D133" s="49">
        <v>447.7</v>
      </c>
    </row>
    <row r="134" spans="1:4" ht="15.75" thickBot="1" x14ac:dyDescent="0.3">
      <c r="A134" s="31" t="s">
        <v>108</v>
      </c>
      <c r="B134" s="23"/>
      <c r="C134" s="23"/>
      <c r="D134" s="47">
        <v>842.4</v>
      </c>
    </row>
    <row r="135" spans="1:4" ht="15.75" thickBot="1" x14ac:dyDescent="0.3">
      <c r="A135" s="31" t="s">
        <v>147</v>
      </c>
      <c r="B135" s="23"/>
      <c r="C135" s="23"/>
      <c r="D135" s="47">
        <v>1371.5</v>
      </c>
    </row>
    <row r="136" spans="1:4" ht="15.75" thickBot="1" x14ac:dyDescent="0.3">
      <c r="A136" s="32" t="s">
        <v>41</v>
      </c>
      <c r="B136" s="30"/>
      <c r="C136" s="2">
        <v>8804</v>
      </c>
      <c r="D136" s="22">
        <f>D137+D138+D139+D140+D141+D142+D143+D144+D145+D146+D147+D148+D149+D150+D151+D152+D153+D154+D155+D156+D157+D158</f>
        <v>116624.90000000001</v>
      </c>
    </row>
    <row r="137" spans="1:4" ht="15.75" thickBot="1" x14ac:dyDescent="0.3">
      <c r="A137" s="31" t="s">
        <v>109</v>
      </c>
      <c r="B137" s="23"/>
      <c r="C137" s="23"/>
      <c r="D137" s="47">
        <f>5846.7+50</f>
        <v>5896.7</v>
      </c>
    </row>
    <row r="138" spans="1:4" ht="15.75" thickBot="1" x14ac:dyDescent="0.3">
      <c r="A138" s="31" t="s">
        <v>110</v>
      </c>
      <c r="B138" s="23"/>
      <c r="C138" s="23"/>
      <c r="D138" s="47">
        <f>8141.3+360</f>
        <v>8501.2999999999993</v>
      </c>
    </row>
    <row r="139" spans="1:4" ht="15.75" thickBot="1" x14ac:dyDescent="0.3">
      <c r="A139" s="31" t="s">
        <v>111</v>
      </c>
      <c r="B139" s="23"/>
      <c r="C139" s="23"/>
      <c r="D139" s="47">
        <f>5604.6+400</f>
        <v>6004.6</v>
      </c>
    </row>
    <row r="140" spans="1:4" ht="15.75" thickBot="1" x14ac:dyDescent="0.3">
      <c r="A140" s="31" t="s">
        <v>112</v>
      </c>
      <c r="B140" s="23"/>
      <c r="C140" s="23"/>
      <c r="D140" s="49">
        <f>6010.1+180</f>
        <v>6190.1</v>
      </c>
    </row>
    <row r="141" spans="1:4" ht="15.75" thickBot="1" x14ac:dyDescent="0.3">
      <c r="A141" s="31" t="s">
        <v>113</v>
      </c>
      <c r="B141" s="23"/>
      <c r="C141" s="23"/>
      <c r="D141" s="47">
        <f>5441.8+315</f>
        <v>5756.8</v>
      </c>
    </row>
    <row r="142" spans="1:4" ht="14.25" customHeight="1" thickBot="1" x14ac:dyDescent="0.3">
      <c r="A142" s="31" t="s">
        <v>117</v>
      </c>
      <c r="B142" s="23"/>
      <c r="C142" s="23"/>
      <c r="D142" s="49">
        <f>5309.9+250</f>
        <v>5559.9</v>
      </c>
    </row>
    <row r="143" spans="1:4" ht="15.75" thickBot="1" x14ac:dyDescent="0.3">
      <c r="A143" s="31" t="s">
        <v>148</v>
      </c>
      <c r="B143" s="23"/>
      <c r="C143" s="23"/>
      <c r="D143" s="47">
        <f>4552.3+180</f>
        <v>4732.3</v>
      </c>
    </row>
    <row r="144" spans="1:4" ht="15.75" thickBot="1" x14ac:dyDescent="0.3">
      <c r="A144" s="31" t="s">
        <v>114</v>
      </c>
      <c r="B144" s="23"/>
      <c r="C144" s="23"/>
      <c r="D144" s="47">
        <f>3164.5+230</f>
        <v>3394.5</v>
      </c>
    </row>
    <row r="145" spans="1:4" ht="15.75" thickBot="1" x14ac:dyDescent="0.3">
      <c r="A145" s="31" t="s">
        <v>116</v>
      </c>
      <c r="B145" s="23"/>
      <c r="C145" s="23"/>
      <c r="D145" s="49">
        <f>6783.5+260</f>
        <v>7043.5</v>
      </c>
    </row>
    <row r="146" spans="1:4" ht="15.75" thickBot="1" x14ac:dyDescent="0.3">
      <c r="A146" s="31" t="s">
        <v>115</v>
      </c>
      <c r="B146" s="23"/>
      <c r="C146" s="23"/>
      <c r="D146" s="47">
        <f>4989.8+290</f>
        <v>5279.8</v>
      </c>
    </row>
    <row r="147" spans="1:4" ht="15.75" thickBot="1" x14ac:dyDescent="0.3">
      <c r="A147" s="31" t="s">
        <v>118</v>
      </c>
      <c r="B147" s="23"/>
      <c r="C147" s="23"/>
      <c r="D147" s="47">
        <f>7232.8+75</f>
        <v>7307.8</v>
      </c>
    </row>
    <row r="148" spans="1:4" ht="15.75" thickBot="1" x14ac:dyDescent="0.3">
      <c r="A148" s="31" t="s">
        <v>119</v>
      </c>
      <c r="B148" s="23"/>
      <c r="C148" s="23"/>
      <c r="D148" s="47">
        <f>4833.3+280</f>
        <v>5113.3</v>
      </c>
    </row>
    <row r="149" spans="1:4" ht="15.75" thickBot="1" x14ac:dyDescent="0.3">
      <c r="A149" s="31" t="s">
        <v>120</v>
      </c>
      <c r="B149" s="23"/>
      <c r="C149" s="23"/>
      <c r="D149" s="47">
        <f>4494+790</f>
        <v>5284</v>
      </c>
    </row>
    <row r="150" spans="1:4" ht="15.75" thickBot="1" x14ac:dyDescent="0.3">
      <c r="A150" s="31" t="s">
        <v>121</v>
      </c>
      <c r="B150" s="23"/>
      <c r="C150" s="23"/>
      <c r="D150" s="47">
        <f>5093.7+400</f>
        <v>5493.7</v>
      </c>
    </row>
    <row r="151" spans="1:4" ht="15.75" thickBot="1" x14ac:dyDescent="0.3">
      <c r="A151" s="31" t="s">
        <v>122</v>
      </c>
      <c r="B151" s="23"/>
      <c r="C151" s="23"/>
      <c r="D151" s="47">
        <f>5343.6+90</f>
        <v>5433.6</v>
      </c>
    </row>
    <row r="152" spans="1:4" ht="15.75" thickBot="1" x14ac:dyDescent="0.3">
      <c r="A152" s="31" t="s">
        <v>123</v>
      </c>
      <c r="B152" s="23"/>
      <c r="C152" s="23"/>
      <c r="D152" s="47">
        <f>2806.4+390</f>
        <v>3196.4</v>
      </c>
    </row>
    <row r="153" spans="1:4" ht="15.75" thickBot="1" x14ac:dyDescent="0.3">
      <c r="A153" s="31" t="s">
        <v>124</v>
      </c>
      <c r="B153" s="23"/>
      <c r="C153" s="23"/>
      <c r="D153" s="47">
        <f>3881.8+650</f>
        <v>4531.8</v>
      </c>
    </row>
    <row r="154" spans="1:4" ht="15.75" thickBot="1" x14ac:dyDescent="0.3">
      <c r="A154" s="31" t="s">
        <v>125</v>
      </c>
      <c r="B154" s="23"/>
      <c r="C154" s="23"/>
      <c r="D154" s="47">
        <f>4468.5+390</f>
        <v>4858.5</v>
      </c>
    </row>
    <row r="155" spans="1:4" ht="15.75" thickBot="1" x14ac:dyDescent="0.3">
      <c r="A155" s="31" t="s">
        <v>126</v>
      </c>
      <c r="B155" s="23"/>
      <c r="C155" s="23"/>
      <c r="D155" s="47">
        <f>2372+450</f>
        <v>2822</v>
      </c>
    </row>
    <row r="156" spans="1:4" ht="15.75" thickBot="1" x14ac:dyDescent="0.3">
      <c r="A156" s="31" t="s">
        <v>127</v>
      </c>
      <c r="B156" s="23"/>
      <c r="C156" s="23"/>
      <c r="D156" s="47">
        <f>3533.5+240</f>
        <v>3773.5</v>
      </c>
    </row>
    <row r="157" spans="1:4" ht="15" customHeight="1" thickBot="1" x14ac:dyDescent="0.3">
      <c r="A157" s="31" t="s">
        <v>129</v>
      </c>
      <c r="B157" s="23"/>
      <c r="C157" s="23"/>
      <c r="D157" s="47">
        <f>4196.7+250</f>
        <v>4446.7</v>
      </c>
    </row>
    <row r="158" spans="1:4" ht="15.75" thickBot="1" x14ac:dyDescent="0.3">
      <c r="A158" s="31" t="s">
        <v>128</v>
      </c>
      <c r="B158" s="23"/>
      <c r="C158" s="23"/>
      <c r="D158" s="47">
        <f>5724.1+280</f>
        <v>6004.1</v>
      </c>
    </row>
    <row r="159" spans="1:4" ht="15.75" thickBot="1" x14ac:dyDescent="0.3">
      <c r="A159" s="32" t="s">
        <v>42</v>
      </c>
      <c r="B159" s="30"/>
      <c r="C159" s="2">
        <v>8806</v>
      </c>
      <c r="D159" s="22">
        <f>D160+D161+D162+D163+D164+D165+D166+D167</f>
        <v>93093.5</v>
      </c>
    </row>
    <row r="160" spans="1:4" ht="15.75" thickBot="1" x14ac:dyDescent="0.3">
      <c r="A160" s="31" t="s">
        <v>130</v>
      </c>
      <c r="B160" s="23"/>
      <c r="C160" s="23"/>
      <c r="D160" s="47">
        <v>28631</v>
      </c>
    </row>
    <row r="161" spans="1:4" ht="15.75" thickBot="1" x14ac:dyDescent="0.3">
      <c r="A161" s="31" t="s">
        <v>131</v>
      </c>
      <c r="B161" s="23"/>
      <c r="C161" s="23"/>
      <c r="D161" s="49">
        <f>14281.6+970.3</f>
        <v>15251.9</v>
      </c>
    </row>
    <row r="162" spans="1:4" ht="15.75" thickBot="1" x14ac:dyDescent="0.3">
      <c r="A162" s="31" t="s">
        <v>132</v>
      </c>
      <c r="B162" s="23"/>
      <c r="C162" s="23"/>
      <c r="D162" s="49">
        <v>9335.2999999999993</v>
      </c>
    </row>
    <row r="163" spans="1:4" ht="15.75" thickBot="1" x14ac:dyDescent="0.3">
      <c r="A163" s="31" t="s">
        <v>133</v>
      </c>
      <c r="B163" s="23"/>
      <c r="C163" s="23"/>
      <c r="D163" s="49">
        <f>14538.2+940</f>
        <v>15478.2</v>
      </c>
    </row>
    <row r="164" spans="1:4" ht="15.75" thickBot="1" x14ac:dyDescent="0.3">
      <c r="A164" s="31" t="s">
        <v>134</v>
      </c>
      <c r="B164" s="23"/>
      <c r="C164" s="23"/>
      <c r="D164" s="47">
        <f>11154.8+940</f>
        <v>12094.8</v>
      </c>
    </row>
    <row r="165" spans="1:4" ht="15.75" thickBot="1" x14ac:dyDescent="0.3">
      <c r="A165" s="31" t="s">
        <v>135</v>
      </c>
      <c r="B165" s="23"/>
      <c r="C165" s="23"/>
      <c r="D165" s="47">
        <f>4086.2+940</f>
        <v>5026.2</v>
      </c>
    </row>
    <row r="166" spans="1:4" ht="15.75" thickBot="1" x14ac:dyDescent="0.3">
      <c r="A166" s="31" t="s">
        <v>43</v>
      </c>
      <c r="B166" s="23"/>
      <c r="C166" s="23"/>
      <c r="D166" s="47">
        <v>7276.1</v>
      </c>
    </row>
    <row r="167" spans="1:4" ht="15.75" thickBot="1" x14ac:dyDescent="0.3">
      <c r="A167" s="31" t="s">
        <v>44</v>
      </c>
      <c r="B167" s="23"/>
      <c r="C167" s="23"/>
      <c r="D167" s="47"/>
    </row>
    <row r="168" spans="1:4" ht="15.75" thickBot="1" x14ac:dyDescent="0.3">
      <c r="A168" s="9" t="s">
        <v>45</v>
      </c>
      <c r="B168" s="23"/>
      <c r="C168" s="24">
        <v>8813</v>
      </c>
      <c r="D168" s="17">
        <f>D169+D170</f>
        <v>1356.8</v>
      </c>
    </row>
    <row r="169" spans="1:4" ht="15.75" thickBot="1" x14ac:dyDescent="0.3">
      <c r="A169" s="9" t="s">
        <v>89</v>
      </c>
      <c r="B169" s="23"/>
      <c r="C169" s="23"/>
      <c r="D169" s="47">
        <v>1356.8</v>
      </c>
    </row>
    <row r="170" spans="1:4" ht="15.75" thickBot="1" x14ac:dyDescent="0.3">
      <c r="A170" s="9" t="s">
        <v>90</v>
      </c>
      <c r="B170" s="23"/>
      <c r="C170" s="23"/>
      <c r="D170" s="47"/>
    </row>
    <row r="171" spans="1:4" ht="15.75" customHeight="1" thickBot="1" x14ac:dyDescent="0.3">
      <c r="A171" s="9" t="s">
        <v>46</v>
      </c>
      <c r="B171" s="23"/>
      <c r="C171" s="24">
        <v>8814</v>
      </c>
      <c r="D171" s="17">
        <f>D172+D173+D174+D175+D176+D177+D178</f>
        <v>21053.7</v>
      </c>
    </row>
    <row r="172" spans="1:4" ht="16.5" customHeight="1" thickBot="1" x14ac:dyDescent="0.3">
      <c r="A172" s="31" t="s">
        <v>136</v>
      </c>
      <c r="B172" s="23"/>
      <c r="C172" s="23"/>
      <c r="D172" s="47">
        <v>2086.1</v>
      </c>
    </row>
    <row r="173" spans="1:4" ht="15.75" thickBot="1" x14ac:dyDescent="0.3">
      <c r="A173" s="31" t="s">
        <v>137</v>
      </c>
      <c r="B173" s="23"/>
      <c r="C173" s="23"/>
      <c r="D173" s="47">
        <v>7166.4</v>
      </c>
    </row>
    <row r="174" spans="1:4" ht="15.75" thickBot="1" x14ac:dyDescent="0.3">
      <c r="A174" s="31" t="s">
        <v>167</v>
      </c>
      <c r="B174" s="23"/>
      <c r="C174" s="23"/>
      <c r="D174" s="47">
        <v>5194</v>
      </c>
    </row>
    <row r="175" spans="1:4" ht="15.75" thickBot="1" x14ac:dyDescent="0.3">
      <c r="A175" s="31" t="s">
        <v>168</v>
      </c>
      <c r="B175" s="23"/>
      <c r="C175" s="23"/>
      <c r="D175" s="47">
        <v>1402.1</v>
      </c>
    </row>
    <row r="176" spans="1:4" ht="15.75" thickBot="1" x14ac:dyDescent="0.3">
      <c r="A176" s="31" t="s">
        <v>169</v>
      </c>
      <c r="B176" s="23"/>
      <c r="C176" s="23"/>
      <c r="D176" s="47">
        <v>1550.6</v>
      </c>
    </row>
    <row r="177" spans="1:8" ht="15.75" thickBot="1" x14ac:dyDescent="0.3">
      <c r="A177" s="31" t="s">
        <v>47</v>
      </c>
      <c r="B177" s="23"/>
      <c r="C177" s="23"/>
      <c r="D177" s="47">
        <v>3597.7</v>
      </c>
    </row>
    <row r="178" spans="1:8" ht="15.75" thickBot="1" x14ac:dyDescent="0.3">
      <c r="A178" s="31" t="s">
        <v>48</v>
      </c>
      <c r="B178" s="23"/>
      <c r="C178" s="23"/>
      <c r="D178" s="47">
        <v>56.8</v>
      </c>
    </row>
    <row r="179" spans="1:8" ht="15.75" thickBot="1" x14ac:dyDescent="0.3">
      <c r="A179" s="31" t="s">
        <v>49</v>
      </c>
      <c r="B179" s="23"/>
      <c r="C179" s="24">
        <v>8815</v>
      </c>
      <c r="D179" s="17">
        <f>D180</f>
        <v>140.4</v>
      </c>
    </row>
    <row r="180" spans="1:8" ht="15.75" thickBot="1" x14ac:dyDescent="0.3">
      <c r="A180" s="31" t="s">
        <v>50</v>
      </c>
      <c r="B180" s="23"/>
      <c r="C180" s="23"/>
      <c r="D180" s="47">
        <v>140.4</v>
      </c>
    </row>
    <row r="181" spans="1:8" ht="15.75" thickBot="1" x14ac:dyDescent="0.3">
      <c r="A181" s="26" t="s">
        <v>51</v>
      </c>
      <c r="B181" s="24">
        <v>10</v>
      </c>
      <c r="C181" s="24"/>
      <c r="D181" s="17">
        <f>D182</f>
        <v>1126.3</v>
      </c>
    </row>
    <row r="182" spans="1:8" ht="15.75" thickBot="1" x14ac:dyDescent="0.3">
      <c r="A182" s="10" t="s">
        <v>23</v>
      </c>
      <c r="B182" s="23"/>
      <c r="C182" s="23"/>
      <c r="D182" s="22">
        <f>D183+D184</f>
        <v>1126.3</v>
      </c>
    </row>
    <row r="183" spans="1:8" ht="15.75" thickBot="1" x14ac:dyDescent="0.3">
      <c r="A183" s="9" t="s">
        <v>91</v>
      </c>
      <c r="B183" s="23"/>
      <c r="C183" s="23"/>
      <c r="D183" s="47">
        <v>1126.3</v>
      </c>
      <c r="H183" s="36"/>
    </row>
    <row r="184" spans="1:8" ht="15.75" thickBot="1" x14ac:dyDescent="0.3">
      <c r="A184" s="9" t="s">
        <v>92</v>
      </c>
      <c r="B184" s="23"/>
      <c r="C184" s="23"/>
      <c r="D184" s="47"/>
      <c r="H184" s="36"/>
    </row>
    <row r="185" spans="1:8" ht="15.75" thickBot="1" x14ac:dyDescent="0.3">
      <c r="A185" s="10" t="s">
        <v>24</v>
      </c>
      <c r="B185" s="23"/>
      <c r="C185" s="23"/>
      <c r="D185" s="22">
        <f>D186</f>
        <v>1126.3</v>
      </c>
      <c r="H185" s="36"/>
    </row>
    <row r="186" spans="1:8" ht="14.25" customHeight="1" thickBot="1" x14ac:dyDescent="0.3">
      <c r="A186" s="31" t="s">
        <v>52</v>
      </c>
      <c r="B186" s="23"/>
      <c r="C186" s="24">
        <v>9019</v>
      </c>
      <c r="D186" s="17">
        <f>D187</f>
        <v>1126.3</v>
      </c>
      <c r="H186" s="36"/>
    </row>
    <row r="187" spans="1:8" ht="15.75" thickBot="1" x14ac:dyDescent="0.3">
      <c r="A187" s="31" t="s">
        <v>53</v>
      </c>
      <c r="B187" s="23"/>
      <c r="C187" s="23"/>
      <c r="D187" s="47">
        <v>1126.3</v>
      </c>
      <c r="H187" s="36"/>
    </row>
    <row r="188" spans="1:8" x14ac:dyDescent="0.25">
      <c r="A188" s="33"/>
      <c r="B188" s="33"/>
      <c r="C188" s="33"/>
      <c r="D188" s="51"/>
      <c r="H188" s="36"/>
    </row>
    <row r="189" spans="1:8" x14ac:dyDescent="0.25">
      <c r="A189" s="33"/>
      <c r="B189" s="33"/>
      <c r="C189" s="33"/>
      <c r="D189" s="51"/>
    </row>
    <row r="190" spans="1:8" x14ac:dyDescent="0.25">
      <c r="A190" s="95" t="s">
        <v>151</v>
      </c>
      <c r="B190" s="8"/>
      <c r="C190" s="8"/>
      <c r="D190" s="44"/>
    </row>
    <row r="191" spans="1:8" x14ac:dyDescent="0.25">
      <c r="A191" s="95" t="s">
        <v>152</v>
      </c>
      <c r="B191" s="8"/>
      <c r="C191" s="94" t="s">
        <v>145</v>
      </c>
      <c r="D191" s="44"/>
    </row>
    <row r="201" spans="1:3" ht="24" customHeight="1" x14ac:dyDescent="0.25">
      <c r="A201" s="11"/>
      <c r="B201" s="11"/>
      <c r="C201" s="11"/>
    </row>
    <row r="202" spans="1:3" ht="15" customHeight="1" x14ac:dyDescent="0.25">
      <c r="A202" s="11"/>
      <c r="B202" s="11"/>
      <c r="C202" s="11"/>
    </row>
    <row r="203" spans="1:3" ht="20.25" customHeight="1" x14ac:dyDescent="0.25">
      <c r="A203" s="11"/>
      <c r="B203" s="11"/>
      <c r="C203" s="11"/>
    </row>
    <row r="204" spans="1:3" ht="48" customHeight="1" x14ac:dyDescent="0.25">
      <c r="A204" s="11"/>
      <c r="B204" s="11"/>
      <c r="C204" s="11"/>
    </row>
    <row r="205" spans="1:3" x14ac:dyDescent="0.25">
      <c r="A205" s="11"/>
      <c r="B205" s="11"/>
      <c r="C205" s="11"/>
    </row>
    <row r="206" spans="1:3" x14ac:dyDescent="0.25">
      <c r="A206" s="11"/>
      <c r="B206" s="11"/>
      <c r="C206" s="11"/>
    </row>
    <row r="207" spans="1:3" x14ac:dyDescent="0.25">
      <c r="A207" s="11"/>
      <c r="B207" s="11"/>
      <c r="C207" s="11"/>
    </row>
    <row r="208" spans="1:3" x14ac:dyDescent="0.25">
      <c r="A208" s="11"/>
      <c r="B208" s="11"/>
      <c r="C208" s="11"/>
    </row>
    <row r="209" spans="1:3" x14ac:dyDescent="0.25">
      <c r="A209" s="11"/>
      <c r="B209" s="11"/>
      <c r="C209" s="11"/>
    </row>
    <row r="210" spans="1:3" x14ac:dyDescent="0.25">
      <c r="A210" s="11"/>
      <c r="B210" s="11"/>
      <c r="C210" s="11"/>
    </row>
    <row r="211" spans="1:3" x14ac:dyDescent="0.25">
      <c r="A211" s="11"/>
      <c r="B211" s="11"/>
      <c r="C211" s="11"/>
    </row>
    <row r="212" spans="1:3" x14ac:dyDescent="0.25">
      <c r="A212" s="11"/>
      <c r="B212" s="11"/>
      <c r="C212" s="11"/>
    </row>
    <row r="213" spans="1:3" x14ac:dyDescent="0.25">
      <c r="A213" s="11"/>
      <c r="B213" s="11"/>
      <c r="C213" s="11"/>
    </row>
    <row r="214" spans="1:3" x14ac:dyDescent="0.25">
      <c r="A214" s="11"/>
      <c r="B214" s="11"/>
      <c r="C214" s="11"/>
    </row>
    <row r="215" spans="1:3" x14ac:dyDescent="0.25">
      <c r="A215" s="11"/>
      <c r="B215" s="11"/>
      <c r="C215" s="11"/>
    </row>
    <row r="216" spans="1:3" x14ac:dyDescent="0.25">
      <c r="A216" s="11"/>
      <c r="B216" s="11"/>
      <c r="C216" s="11"/>
    </row>
    <row r="217" spans="1:3" ht="25.5" customHeight="1" x14ac:dyDescent="0.25">
      <c r="A217" s="11"/>
      <c r="B217" s="11"/>
      <c r="C217" s="11"/>
    </row>
    <row r="231" spans="5:5" x14ac:dyDescent="0.25">
      <c r="E231" s="37"/>
    </row>
    <row r="233" spans="5:5" ht="46.5" customHeight="1" x14ac:dyDescent="0.25"/>
    <row r="259" ht="13.5" customHeight="1" x14ac:dyDescent="0.25"/>
    <row r="260" ht="15" customHeight="1" x14ac:dyDescent="0.25"/>
  </sheetData>
  <dataConsolidate/>
  <mergeCells count="39">
    <mergeCell ref="A8:B8"/>
    <mergeCell ref="B1:D1"/>
    <mergeCell ref="B2:D2"/>
    <mergeCell ref="B3:D3"/>
    <mergeCell ref="A6:B6"/>
    <mergeCell ref="A7:B7"/>
    <mergeCell ref="A9:B9"/>
    <mergeCell ref="A10:B10"/>
    <mergeCell ref="A11:B11"/>
    <mergeCell ref="A12:B13"/>
    <mergeCell ref="A16:B16"/>
    <mergeCell ref="C25:C26"/>
    <mergeCell ref="A27:B27"/>
    <mergeCell ref="C17:C18"/>
    <mergeCell ref="D17:D18"/>
    <mergeCell ref="A19:B19"/>
    <mergeCell ref="C19:C20"/>
    <mergeCell ref="D19:D20"/>
    <mergeCell ref="A21:B21"/>
    <mergeCell ref="A17:B17"/>
    <mergeCell ref="A34:B34"/>
    <mergeCell ref="A22:B22"/>
    <mergeCell ref="A23:B23"/>
    <mergeCell ref="A24:B24"/>
    <mergeCell ref="A25:B25"/>
    <mergeCell ref="A28:B28"/>
    <mergeCell ref="A29:B29"/>
    <mergeCell ref="A30:B30"/>
    <mergeCell ref="A31:B31"/>
    <mergeCell ref="A32:B33"/>
    <mergeCell ref="A48:D48"/>
    <mergeCell ref="A49:A50"/>
    <mergeCell ref="B49:B50"/>
    <mergeCell ref="A35:B35"/>
    <mergeCell ref="A36:B36"/>
    <mergeCell ref="A37:B37"/>
    <mergeCell ref="B43:D43"/>
    <mergeCell ref="B44:D44"/>
    <mergeCell ref="B45:D45"/>
  </mergeCells>
  <pageMargins left="0.9055118110236221" right="0.51181102362204722" top="0.35433070866141736" bottom="0.35433070866141736" header="0.31496062992125984" footer="0.31496062992125984"/>
  <pageSetup paperSize="9" scale="80" orientation="portrait" verticalDpi="0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nr.1-2 (corelare iunie)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User</cp:lastModifiedBy>
  <cp:lastPrinted>2025-06-19T13:47:02Z</cp:lastPrinted>
  <dcterms:created xsi:type="dcterms:W3CDTF">2018-11-05T12:04:58Z</dcterms:created>
  <dcterms:modified xsi:type="dcterms:W3CDTF">2025-06-19T13:48:31Z</dcterms:modified>
</cp:coreProperties>
</file>